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2997382\Documents\"/>
    </mc:Choice>
  </mc:AlternateContent>
  <bookViews>
    <workbookView xWindow="0" yWindow="0" windowWidth="14380" windowHeight="4100"/>
  </bookViews>
  <sheets>
    <sheet name="Planilh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4" i="1" l="1"/>
  <c r="E115" i="1"/>
  <c r="E116" i="1"/>
  <c r="E117" i="1"/>
  <c r="E118" i="1"/>
  <c r="E119" i="1"/>
  <c r="E120" i="1"/>
  <c r="E121" i="1"/>
  <c r="E122" i="1"/>
  <c r="E123" i="1"/>
  <c r="E124" i="1"/>
  <c r="E125" i="1"/>
  <c r="E126" i="1"/>
  <c r="E127" i="1"/>
  <c r="E128" i="1"/>
  <c r="E129" i="1"/>
  <c r="E130" i="1"/>
  <c r="E131" i="1"/>
  <c r="E132" i="1"/>
  <c r="E133" i="1"/>
  <c r="E134" i="1"/>
  <c r="E135" i="1"/>
  <c r="E136" i="1"/>
  <c r="E137" i="1"/>
  <c r="C114" i="1"/>
  <c r="C115" i="1"/>
  <c r="C116" i="1"/>
  <c r="C117" i="1"/>
  <c r="C118" i="1"/>
  <c r="C119" i="1"/>
  <c r="C120" i="1"/>
  <c r="C121" i="1"/>
  <c r="C122" i="1"/>
  <c r="C123" i="1"/>
  <c r="C124" i="1"/>
  <c r="C125" i="1"/>
  <c r="C126" i="1"/>
  <c r="C127" i="1"/>
  <c r="C128" i="1"/>
  <c r="C129" i="1"/>
  <c r="C130" i="1"/>
  <c r="C131" i="1"/>
  <c r="C132" i="1"/>
  <c r="C133" i="1"/>
  <c r="C134" i="1"/>
  <c r="C135" i="1"/>
  <c r="C136" i="1"/>
  <c r="C137" i="1"/>
  <c r="D114" i="1"/>
  <c r="D115" i="1"/>
  <c r="D116" i="1"/>
  <c r="G116" i="1" s="1"/>
  <c r="D117" i="1"/>
  <c r="G117" i="1" s="1"/>
  <c r="D118" i="1"/>
  <c r="G118" i="1" s="1"/>
  <c r="D119" i="1"/>
  <c r="G119" i="1" s="1"/>
  <c r="D120" i="1"/>
  <c r="G120" i="1" s="1"/>
  <c r="D121" i="1"/>
  <c r="G121" i="1" s="1"/>
  <c r="D122" i="1"/>
  <c r="G122" i="1" s="1"/>
  <c r="D123" i="1"/>
  <c r="G123" i="1" s="1"/>
  <c r="D124" i="1"/>
  <c r="D125" i="1"/>
  <c r="G125" i="1" s="1"/>
  <c r="D126" i="1"/>
  <c r="D127" i="1"/>
  <c r="G127" i="1" s="1"/>
  <c r="D128" i="1"/>
  <c r="G128" i="1" s="1"/>
  <c r="D129" i="1"/>
  <c r="G129" i="1" s="1"/>
  <c r="D130" i="1"/>
  <c r="G130" i="1" s="1"/>
  <c r="D131" i="1"/>
  <c r="G131" i="1" s="1"/>
  <c r="D132" i="1"/>
  <c r="G132" i="1" s="1"/>
  <c r="D133" i="1"/>
  <c r="G133" i="1" s="1"/>
  <c r="D134" i="1"/>
  <c r="G134" i="1" s="1"/>
  <c r="D135" i="1"/>
  <c r="G135" i="1" s="1"/>
  <c r="D136" i="1"/>
  <c r="G136" i="1" s="1"/>
  <c r="D137" i="1"/>
  <c r="G137" i="1" s="1"/>
  <c r="D113" i="1"/>
  <c r="C113" i="1"/>
  <c r="E113" i="1"/>
  <c r="G124" i="1" l="1"/>
  <c r="G115" i="1"/>
  <c r="G113" i="1"/>
  <c r="G114" i="1"/>
  <c r="G126" i="1"/>
  <c r="E94" i="1"/>
  <c r="G73" i="1"/>
  <c r="G72" i="1"/>
  <c r="F8" i="1"/>
  <c r="F9" i="1"/>
  <c r="F10" i="1"/>
  <c r="F11" i="1"/>
  <c r="F12" i="1"/>
  <c r="F13" i="1"/>
  <c r="F14" i="1"/>
  <c r="F15" i="1"/>
  <c r="F16" i="1"/>
  <c r="F17" i="1"/>
  <c r="F18" i="1"/>
  <c r="F19" i="1"/>
  <c r="F20" i="1"/>
  <c r="F21" i="1"/>
  <c r="F22" i="1"/>
  <c r="F23" i="1"/>
  <c r="F24" i="1"/>
  <c r="F25" i="1"/>
  <c r="F26" i="1"/>
  <c r="F27" i="1"/>
  <c r="F28" i="1"/>
  <c r="F29" i="1"/>
  <c r="F30" i="1"/>
  <c r="F7" i="1"/>
  <c r="E67" i="1"/>
  <c r="E57" i="1"/>
  <c r="E46" i="1"/>
  <c r="D32" i="1"/>
  <c r="G138" i="1" l="1"/>
  <c r="G77" i="1" s="1"/>
  <c r="D78" i="1"/>
  <c r="G78" i="1" s="1"/>
  <c r="G79" i="1" s="1"/>
  <c r="G80" i="1" s="1"/>
  <c r="D77" i="1"/>
  <c r="G74" i="1"/>
  <c r="F31" i="1"/>
  <c r="G32" i="1" s="1"/>
  <c r="E60" i="1"/>
  <c r="G33" i="1" l="1"/>
  <c r="G53" i="1" s="1"/>
  <c r="E61" i="1"/>
  <c r="E68" i="1" s="1"/>
  <c r="G56" i="1" l="1"/>
  <c r="G65" i="1"/>
  <c r="G40" i="1"/>
  <c r="G51" i="1"/>
  <c r="G38" i="1"/>
  <c r="G41" i="1"/>
  <c r="G44" i="1"/>
  <c r="G66" i="1"/>
  <c r="G50" i="1"/>
  <c r="G43" i="1"/>
  <c r="G39" i="1"/>
  <c r="G64" i="1"/>
  <c r="G52" i="1"/>
  <c r="G60" i="1"/>
  <c r="G61" i="1" s="1"/>
  <c r="G49" i="1"/>
  <c r="G45" i="1"/>
  <c r="G42" i="1"/>
  <c r="G55" i="1"/>
  <c r="G54" i="1"/>
  <c r="G46" i="1" l="1"/>
  <c r="G67" i="1"/>
  <c r="G57" i="1"/>
  <c r="G68" i="1" l="1"/>
  <c r="G81" i="1" s="1"/>
  <c r="G84" i="1" s="1"/>
  <c r="G85" i="1" s="1"/>
  <c r="G86" i="1" l="1"/>
  <c r="G87" i="1" s="1"/>
  <c r="G91" i="1" l="1"/>
  <c r="G90" i="1"/>
  <c r="G92" i="1"/>
  <c r="G94" i="1" l="1"/>
  <c r="G95" i="1" s="1"/>
  <c r="G96" i="1" s="1"/>
  <c r="G97" i="1" s="1"/>
</calcChain>
</file>

<file path=xl/sharedStrings.xml><?xml version="1.0" encoding="utf-8"?>
<sst xmlns="http://schemas.openxmlformats.org/spreadsheetml/2006/main" count="233" uniqueCount="112">
  <si>
    <t>Serviços contínuos de tecnologia da informação</t>
  </si>
  <si>
    <t>MONTANTE A - Remuneração</t>
  </si>
  <si>
    <t>Jornada</t>
  </si>
  <si>
    <t>Quantid.</t>
  </si>
  <si>
    <t>Valor Unit. (R$)</t>
  </si>
  <si>
    <t>Valor Mensal (R$)</t>
  </si>
  <si>
    <t>200h/mês</t>
  </si>
  <si>
    <t>R$</t>
  </si>
  <si>
    <t>Total dos Salários</t>
  </si>
  <si>
    <t>Total do Montante A</t>
  </si>
  <si>
    <t>MONTANTE B - Encargos Sociais e Trabalhistas</t>
  </si>
  <si>
    <t>Grupo I - Encargos Sociais (incidente sobre total Montante "A")</t>
  </si>
  <si>
    <t>Descrição</t>
  </si>
  <si>
    <t>Percentual (%)</t>
  </si>
  <si>
    <t>INSS</t>
  </si>
  <si>
    <t>FGTS</t>
  </si>
  <si>
    <t>SESC</t>
  </si>
  <si>
    <t>SENAC</t>
  </si>
  <si>
    <t>SEBRAE</t>
  </si>
  <si>
    <t>INCRA</t>
  </si>
  <si>
    <t>Salário Educação</t>
  </si>
  <si>
    <t>Total grupo I</t>
  </si>
  <si>
    <t>Grupo II - Encargos Trabalhistas</t>
  </si>
  <si>
    <t>Abono Constitucional de Férias</t>
  </si>
  <si>
    <t>Férias</t>
  </si>
  <si>
    <t>13º Salário</t>
  </si>
  <si>
    <t>Faltas Legais</t>
  </si>
  <si>
    <t>Licença-Paternidade/maternidade</t>
  </si>
  <si>
    <t>Acidente de Trabalho</t>
  </si>
  <si>
    <t>Aviso Prévio Trabalhado</t>
  </si>
  <si>
    <t>Total grupo II</t>
  </si>
  <si>
    <t>Grupo III (Incidência Cumulativa Grupo I X Grupo II)</t>
  </si>
  <si>
    <t>Total grupo III</t>
  </si>
  <si>
    <t>Grupo IV (verbas rescisórias - provisão para pagamentos futuros)</t>
  </si>
  <si>
    <t>DESCRIÇÃO</t>
  </si>
  <si>
    <t>Aviso Prévio Indenizado</t>
  </si>
  <si>
    <t>Indenização Adicional (Lei 7.238/84)</t>
  </si>
  <si>
    <t>Total do grupo IV</t>
  </si>
  <si>
    <t>Total do Montante B</t>
  </si>
  <si>
    <t>MONTANTE C - Insumos e Outros Custos</t>
  </si>
  <si>
    <t>Grupo I - Insumos</t>
  </si>
  <si>
    <t>Quant.</t>
  </si>
  <si>
    <t>Seguro de vida em grupo - auxilio</t>
  </si>
  <si>
    <t>Programa de assistencia odontologica</t>
  </si>
  <si>
    <t>Grupo II - Despesas Reembolsáveis</t>
  </si>
  <si>
    <t>-</t>
  </si>
  <si>
    <t>Total do Montante C</t>
  </si>
  <si>
    <t>TOTAL DO CUSTO DIRETO</t>
  </si>
  <si>
    <t>Despesas Indiretas (sobre o custo direto)</t>
  </si>
  <si>
    <t>Lucro (sobre o custo direto + despesas indiretas)</t>
  </si>
  <si>
    <t>Total do Montante D (Máximo de 6%)</t>
  </si>
  <si>
    <t>SUBTOTAL - Custo Direto + BDI</t>
  </si>
  <si>
    <t>MONTANTE E - TRIBUTOS E CONTRIBUIÇÕES</t>
  </si>
  <si>
    <t>ISSQN</t>
  </si>
  <si>
    <t>PIS</t>
  </si>
  <si>
    <t>COFINS</t>
  </si>
  <si>
    <t>Total do Montante E</t>
  </si>
  <si>
    <t>OBS:</t>
  </si>
  <si>
    <t>Valores de transporte, alimentação e lanche marcados na cor azul, fixados conforme TR.</t>
  </si>
  <si>
    <t>Consideradas na planilha, para efeito de orçamento, as alíquotas de PIS e COFINS relativas ao Lucro Real, por ser a opção apresentada pela maioria das empresas e por sera mais onerosa, incluindo a possibilidade de participação do maior número de participantes no pregão.</t>
  </si>
  <si>
    <t>CCT Considerada como referência:</t>
  </si>
  <si>
    <t>PLANILHA DE CUSTOS E FORMAÇÃO DE PREÇOS</t>
  </si>
  <si>
    <t>RAT (Risco Ambiental do Trabalho)</t>
  </si>
  <si>
    <t>Aux. Enfermidade</t>
  </si>
  <si>
    <t>Incidência Cumulativa Grupo I X Grupo II</t>
  </si>
  <si>
    <t>Indenização (rescisão s/ justa causa)</t>
  </si>
  <si>
    <t>PERFIL PROFISSIONAL DE REFERÊNCIA</t>
  </si>
  <si>
    <t>Analista de suporte computacional Júnior</t>
  </si>
  <si>
    <t>Analista de suporte computacional Pleno</t>
  </si>
  <si>
    <t>Analista de suporte computacional Sênior</t>
  </si>
  <si>
    <t>Gerente de infraestrutura de tecnologia da informação</t>
  </si>
  <si>
    <t>Administrador de banco de dados - Júnior</t>
  </si>
  <si>
    <t>Administrador de banco de dados - Pleno</t>
  </si>
  <si>
    <t>Administrador de banco de dados - Sênior</t>
  </si>
  <si>
    <t>Administrador de sistemas operacionais Júnior</t>
  </si>
  <si>
    <t>Administrador de sistemas operacionais Pleno</t>
  </si>
  <si>
    <t>Administrador de sistemas operacionais Sênior</t>
  </si>
  <si>
    <t>Analista de redes e de comunicação de dados Júnior</t>
  </si>
  <si>
    <t>Analista de redes e de comunicação de dados Pleno</t>
  </si>
  <si>
    <t>Analista de redes e de comunicação de dados Sênior</t>
  </si>
  <si>
    <t>Técnico de Rede (Telecomunicações) Júnior</t>
  </si>
  <si>
    <t>Técnico de Rede (Telecomunicações) Pleno</t>
  </si>
  <si>
    <t>Técnico de Rede (Telecomunicações) Sênior</t>
  </si>
  <si>
    <t>Analista de sistemas de automação - Júnior</t>
  </si>
  <si>
    <t>Analista de sistemas de automação - Pleno</t>
  </si>
  <si>
    <t>Analista de sistemas de automação - Sênior</t>
  </si>
  <si>
    <t>Administrador em segurança da informação - Júnior</t>
  </si>
  <si>
    <t>Administrador em segurança da informação - Pleno</t>
  </si>
  <si>
    <t>Administrador em segurança da informação - Sênior</t>
  </si>
  <si>
    <t>Gerente de segurança da informação</t>
  </si>
  <si>
    <t>Especialista em Cloud - Pleno</t>
  </si>
  <si>
    <t>Especialista em Cloud - Sênior</t>
  </si>
  <si>
    <t>Salário de referência. (R$)</t>
  </si>
  <si>
    <t>ATENÇÃO: Os itens RAT, COFINS e PIS devem ser indicados para a realidade da empresa prevista para toda a vigência do contrato e as possíveis prorrogações até 10 anos, considerando que não poderão ser objeto de reequilíbrio econômico-financeiro, salvo por alteração na LEI.</t>
  </si>
  <si>
    <t>PREÇO GLOBAL MENSAL</t>
  </si>
  <si>
    <t>PREÇO GLOBAL ANUAL</t>
  </si>
  <si>
    <t>PREÇO GLOBAL 5 ANOS</t>
  </si>
  <si>
    <r>
      <t>MONTANTE D - Custos e Despesas Indiretas </t>
    </r>
    <r>
      <rPr>
        <b/>
        <i/>
        <sz val="12"/>
        <color rgb="FF000000"/>
        <rFont val="Arial"/>
        <family val="2"/>
      </rPr>
      <t>(Valor total limitado ao máximo de 6%)</t>
    </r>
  </si>
  <si>
    <t>Valores de salários fixados conforme TR.</t>
  </si>
  <si>
    <r>
      <t>Não será aceito para o </t>
    </r>
    <r>
      <rPr>
        <b/>
        <sz val="12"/>
        <color rgb="FF000000"/>
        <rFont val="Arial"/>
        <family val="2"/>
      </rPr>
      <t>BDI percentuais acima de 6%</t>
    </r>
    <r>
      <rPr>
        <sz val="12"/>
        <color rgb="FF000000"/>
        <rFont val="Arial"/>
        <family val="2"/>
      </rPr>
      <t>, conforme disposição contida no Termo de Referência,</t>
    </r>
  </si>
  <si>
    <t>Os percentuais indicados no Grupo I do Montante B são custos estimados. Os licitantes devem indicar os custos relativos à sua realidade.</t>
  </si>
  <si>
    <t>Memória de Cálculo Vale-Transporte</t>
  </si>
  <si>
    <t>Valor fornedido</t>
  </si>
  <si>
    <t>Desconto (limitado a)</t>
  </si>
  <si>
    <t>Valor reembolso</t>
  </si>
  <si>
    <t>TOTAL</t>
  </si>
  <si>
    <t>Ticket Alimentação/Refeição (R$27,24 x 22 x 99%)</t>
  </si>
  <si>
    <t>Transporte (4 x R$5,25 x 22 dias - desc. 6% s/salário)</t>
  </si>
  <si>
    <t>O montante relativo ao reembolso do item vale-transporte, foi estimado considerando 4 (quatro) vales-transportes por empregado por dia, ao valor unitário de R$ 5,25 (cinco reais e vinte e cinco centavos), valor vigente em Belo Horizonte/MG, para 22 (vinte e dois) dias úteis/mês, deduzido deste total a cota parte do empregado de até 6% do seu salário, limitado ao valor efetivamente fornecido;</t>
  </si>
  <si>
    <t>O montante relativo ao reembolso do item Ticket Alimentação/Refeição foi fixado conforme Convenção Coletiva de Trabalho (CCT) da categoria – SETTASPOC-MG,– 2024, considerando 1 (um) ticket por dia por empregado com jornada mensal igual ou superior a 190 (cento e noventa) horas, ao valor unitário de R$ 27,24 (vinte e seis reais e quatorze centavos), deduzido deste total a contra partida do empregado de 1% (Um por cento) do valor total fornecido, considerando o disposto na Convenção Coletiva que faculta o desconto das empresas em até 20% (vinte por cento). A CONTRATADA deverá fornecer o benefício de vale alimentação no 1° primeiro dia útil de cada mês;</t>
  </si>
  <si>
    <t>O custo relativo ao seguro de vida para os empregados não foi fixado por não haver valor de prêmio estabelecido, devendo ser indicado na Proposta de Preço. Se previsto deverá ser conforme indicações na Convenção Coletiva de Trabalho CCT da categoria.</t>
  </si>
  <si>
    <t>As demais despesas da contratação não previstas neste termo de referência, bem como em instrumento coletivo da respectiva categoria profissional, deverão estar previstas na Planilha de Custo e Composição de Preço apresentada pela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</si>
</sst>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R$&quot;\ #,##0.00;[Red]\-&quot;R$&quot;\ #,##0.00"/>
    <numFmt numFmtId="43" formatCode="_-* #,##0.00_-;\-* #,##0.00_-;_-* &quot;-&quot;??_-;_-@_-"/>
  </numFmts>
  <fonts count="6" x14ac:knownFonts="1">
    <font>
      <sz val="11"/>
      <color theme="1"/>
      <name val="Calibri"/>
      <family val="2"/>
      <scheme val="minor"/>
    </font>
    <font>
      <sz val="12"/>
      <color theme="1"/>
      <name val="Arial"/>
      <family val="2"/>
    </font>
    <font>
      <b/>
      <sz val="12"/>
      <color rgb="FF000000"/>
      <name val="Arial"/>
      <family val="2"/>
    </font>
    <font>
      <sz val="12"/>
      <color rgb="FF000000"/>
      <name val="Arial"/>
      <family val="2"/>
    </font>
    <font>
      <sz val="11"/>
      <color theme="1"/>
      <name val="Calibri"/>
      <family val="2"/>
      <scheme val="minor"/>
    </font>
    <font>
      <b/>
      <i/>
      <sz val="12"/>
      <color rgb="FF000000"/>
      <name val="Arial"/>
      <family val="2"/>
    </font>
  </fonts>
  <fills count="6">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BEBEBE"/>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3">
    <xf numFmtId="0" fontId="0" fillId="0" borderId="0" xfId="0"/>
    <xf numFmtId="10" fontId="0" fillId="0" borderId="0" xfId="0" applyNumberFormat="1"/>
    <xf numFmtId="0" fontId="1" fillId="0" borderId="0" xfId="0" applyFont="1"/>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5"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2" fillId="4" borderId="1" xfId="0" applyFont="1" applyFill="1" applyBorder="1" applyAlignment="1">
      <alignment horizontal="right" vertical="center" wrapText="1"/>
    </xf>
    <xf numFmtId="4" fontId="2" fillId="4" borderId="1" xfId="0" applyNumberFormat="1" applyFont="1" applyFill="1" applyBorder="1" applyAlignment="1">
      <alignment horizontal="right" vertical="center" wrapText="1"/>
    </xf>
    <xf numFmtId="1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2" fillId="3" borderId="1" xfId="0" applyFont="1" applyFill="1" applyBorder="1" applyAlignment="1">
      <alignment vertical="center" wrapText="1"/>
    </xf>
    <xf numFmtId="10"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10" fontId="3" fillId="5" borderId="1" xfId="0" applyNumberFormat="1" applyFont="1" applyFill="1" applyBorder="1" applyAlignment="1">
      <alignment horizontal="center" vertical="center" wrapText="1"/>
    </xf>
    <xf numFmtId="4" fontId="3" fillId="5" borderId="1" xfId="0" applyNumberFormat="1" applyFont="1" applyFill="1" applyBorder="1" applyAlignment="1">
      <alignment horizontal="right" vertical="center" wrapText="1"/>
    </xf>
    <xf numFmtId="10" fontId="3" fillId="0" borderId="1" xfId="0" applyNumberFormat="1" applyFont="1" applyBorder="1" applyAlignment="1">
      <alignment vertical="center" wrapText="1"/>
    </xf>
    <xf numFmtId="0" fontId="3" fillId="0" borderId="1" xfId="0" applyFont="1" applyBorder="1" applyAlignment="1">
      <alignment horizontal="center" vertical="center" wrapText="1"/>
    </xf>
    <xf numFmtId="10" fontId="2" fillId="3" borderId="1" xfId="0" applyNumberFormat="1" applyFont="1" applyFill="1" applyBorder="1" applyAlignment="1">
      <alignment vertical="center" wrapText="1"/>
    </xf>
    <xf numFmtId="0" fontId="2" fillId="2" borderId="1" xfId="0" applyFont="1" applyFill="1" applyBorder="1" applyAlignment="1">
      <alignment horizontal="left" vertical="center" wrapText="1" indent="1"/>
    </xf>
    <xf numFmtId="8" fontId="3" fillId="0" borderId="1" xfId="0" applyNumberFormat="1" applyFont="1" applyBorder="1" applyAlignment="1">
      <alignment horizontal="center" vertical="center"/>
    </xf>
    <xf numFmtId="2" fontId="3" fillId="0" borderId="1" xfId="0" applyNumberFormat="1" applyFont="1" applyBorder="1" applyAlignment="1">
      <alignment horizontal="right" vertical="center" wrapText="1"/>
    </xf>
    <xf numFmtId="43" fontId="2" fillId="2" borderId="1" xfId="1" applyFont="1" applyFill="1" applyBorder="1" applyAlignment="1">
      <alignment horizontal="right" vertical="center" wrapText="1"/>
    </xf>
    <xf numFmtId="0" fontId="2" fillId="5" borderId="0" xfId="0" applyFont="1" applyFill="1" applyBorder="1" applyAlignment="1">
      <alignment horizontal="center" vertical="center" wrapText="1"/>
    </xf>
    <xf numFmtId="0" fontId="2" fillId="5" borderId="0" xfId="0" applyFont="1" applyFill="1" applyBorder="1" applyAlignment="1">
      <alignment horizontal="left" vertical="center" wrapText="1" indent="1"/>
    </xf>
    <xf numFmtId="43" fontId="2" fillId="5" borderId="0" xfId="1" applyFont="1" applyFill="1" applyBorder="1" applyAlignment="1">
      <alignment horizontal="right" vertical="center" wrapText="1"/>
    </xf>
    <xf numFmtId="0" fontId="0" fillId="5" borderId="0" xfId="0" applyFill="1"/>
    <xf numFmtId="1" fontId="3" fillId="0" borderId="1" xfId="0" applyNumberFormat="1" applyFont="1" applyBorder="1" applyAlignment="1">
      <alignment horizontal="center" vertical="center"/>
    </xf>
    <xf numFmtId="8" fontId="3" fillId="0" borderId="1" xfId="0" applyNumberFormat="1" applyFont="1" applyBorder="1" applyAlignment="1">
      <alignment vertical="center"/>
    </xf>
    <xf numFmtId="0" fontId="2" fillId="4" borderId="1" xfId="0" applyFont="1" applyFill="1" applyBorder="1" applyAlignment="1">
      <alignment horizontal="center" vertical="center" wrapText="1"/>
    </xf>
    <xf numFmtId="0" fontId="1" fillId="0" borderId="1" xfId="0" applyFont="1" applyBorder="1" applyAlignment="1">
      <alignment horizontal="left" wrapText="1"/>
    </xf>
    <xf numFmtId="8" fontId="3"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left" vertical="center" wrapText="1" indent="2"/>
    </xf>
    <xf numFmtId="0" fontId="3"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2" fillId="4" borderId="1" xfId="0" applyFont="1" applyFill="1" applyBorder="1" applyAlignment="1">
      <alignment vertical="center" wrapText="1"/>
    </xf>
    <xf numFmtId="0" fontId="3"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vertical="center" wrapText="1"/>
    </xf>
    <xf numFmtId="0" fontId="3" fillId="5" borderId="1" xfId="0" applyFont="1" applyFill="1" applyBorder="1" applyAlignment="1">
      <alignment vertical="center" wrapText="1"/>
    </xf>
    <xf numFmtId="8"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8"/>
  <sheetViews>
    <sheetView tabSelected="1" topLeftCell="A120" workbookViewId="0">
      <selection activeCell="B2" sqref="B2:G2"/>
    </sheetView>
  </sheetViews>
  <sheetFormatPr defaultRowHeight="15.5" x14ac:dyDescent="0.35"/>
  <cols>
    <col min="2" max="2" width="37.453125" style="2" customWidth="1"/>
    <col min="3" max="6" width="18.453125" style="2" customWidth="1"/>
    <col min="7" max="7" width="21.453125" style="2" customWidth="1"/>
    <col min="8" max="8" width="11.1796875" customWidth="1"/>
  </cols>
  <sheetData>
    <row r="2" spans="2:7" ht="59.25" customHeight="1" x14ac:dyDescent="0.35">
      <c r="B2" s="42" t="s">
        <v>61</v>
      </c>
      <c r="C2" s="42"/>
      <c r="D2" s="42"/>
      <c r="E2" s="42"/>
      <c r="F2" s="42"/>
      <c r="G2" s="42"/>
    </row>
    <row r="3" spans="2:7" ht="15.75" customHeight="1" x14ac:dyDescent="0.35">
      <c r="B3" s="42" t="s">
        <v>60</v>
      </c>
      <c r="C3" s="42"/>
      <c r="D3" s="42"/>
      <c r="E3" s="42"/>
      <c r="F3" s="42"/>
      <c r="G3" s="42"/>
    </row>
    <row r="4" spans="2:7" x14ac:dyDescent="0.35">
      <c r="B4" s="42" t="s">
        <v>0</v>
      </c>
      <c r="C4" s="42"/>
      <c r="D4" s="42"/>
      <c r="E4" s="42"/>
      <c r="F4" s="42"/>
      <c r="G4" s="42"/>
    </row>
    <row r="5" spans="2:7" x14ac:dyDescent="0.35">
      <c r="B5" s="35" t="s">
        <v>1</v>
      </c>
      <c r="C5" s="35"/>
      <c r="D5" s="35"/>
      <c r="E5" s="35"/>
      <c r="F5" s="35"/>
      <c r="G5" s="35"/>
    </row>
    <row r="6" spans="2:7" ht="31" x14ac:dyDescent="0.35">
      <c r="B6" s="3" t="s">
        <v>66</v>
      </c>
      <c r="C6" s="13" t="s">
        <v>2</v>
      </c>
      <c r="D6" s="3" t="s">
        <v>3</v>
      </c>
      <c r="E6" s="3" t="s">
        <v>92</v>
      </c>
      <c r="F6" s="36" t="s">
        <v>5</v>
      </c>
      <c r="G6" s="36"/>
    </row>
    <row r="7" spans="2:7" ht="31" x14ac:dyDescent="0.35">
      <c r="B7" s="20" t="s">
        <v>67</v>
      </c>
      <c r="C7" s="20" t="s">
        <v>6</v>
      </c>
      <c r="D7" s="3"/>
      <c r="E7" s="23">
        <v>3960.54</v>
      </c>
      <c r="F7" s="46">
        <f>D7*E7</f>
        <v>0</v>
      </c>
      <c r="G7" s="41"/>
    </row>
    <row r="8" spans="2:7" ht="31" x14ac:dyDescent="0.35">
      <c r="B8" s="20" t="s">
        <v>68</v>
      </c>
      <c r="C8" s="20" t="s">
        <v>6</v>
      </c>
      <c r="D8" s="3"/>
      <c r="E8" s="23">
        <v>5091.8900000000003</v>
      </c>
      <c r="F8" s="46">
        <f t="shared" ref="F8:F31" si="0">D8*E8</f>
        <v>0</v>
      </c>
      <c r="G8" s="41"/>
    </row>
    <row r="9" spans="2:7" ht="31" x14ac:dyDescent="0.35">
      <c r="B9" s="20" t="s">
        <v>69</v>
      </c>
      <c r="C9" s="20" t="s">
        <v>6</v>
      </c>
      <c r="D9" s="3"/>
      <c r="E9" s="23">
        <v>6342.3</v>
      </c>
      <c r="F9" s="46">
        <f t="shared" si="0"/>
        <v>0</v>
      </c>
      <c r="G9" s="41"/>
    </row>
    <row r="10" spans="2:7" ht="31" x14ac:dyDescent="0.35">
      <c r="B10" s="20" t="s">
        <v>70</v>
      </c>
      <c r="C10" s="20" t="s">
        <v>6</v>
      </c>
      <c r="D10" s="3"/>
      <c r="E10" s="23">
        <v>16050.25</v>
      </c>
      <c r="F10" s="46">
        <f t="shared" si="0"/>
        <v>0</v>
      </c>
      <c r="G10" s="41"/>
    </row>
    <row r="11" spans="2:7" ht="31" x14ac:dyDescent="0.35">
      <c r="B11" s="20" t="s">
        <v>71</v>
      </c>
      <c r="C11" s="20" t="s">
        <v>6</v>
      </c>
      <c r="D11" s="3"/>
      <c r="E11" s="23">
        <v>8671.02</v>
      </c>
      <c r="F11" s="46">
        <f t="shared" si="0"/>
        <v>0</v>
      </c>
      <c r="G11" s="41"/>
    </row>
    <row r="12" spans="2:7" ht="31" x14ac:dyDescent="0.35">
      <c r="B12" s="20" t="s">
        <v>72</v>
      </c>
      <c r="C12" s="20" t="s">
        <v>6</v>
      </c>
      <c r="D12" s="3"/>
      <c r="E12" s="23">
        <v>9222.4</v>
      </c>
      <c r="F12" s="46">
        <f t="shared" si="0"/>
        <v>0</v>
      </c>
      <c r="G12" s="41"/>
    </row>
    <row r="13" spans="2:7" ht="31" x14ac:dyDescent="0.35">
      <c r="B13" s="20" t="s">
        <v>73</v>
      </c>
      <c r="C13" s="20" t="s">
        <v>6</v>
      </c>
      <c r="D13" s="3"/>
      <c r="E13" s="23">
        <v>10178.86</v>
      </c>
      <c r="F13" s="46">
        <f t="shared" si="0"/>
        <v>0</v>
      </c>
      <c r="G13" s="41"/>
    </row>
    <row r="14" spans="2:7" ht="31" x14ac:dyDescent="0.35">
      <c r="B14" s="20" t="s">
        <v>74</v>
      </c>
      <c r="C14" s="20" t="s">
        <v>6</v>
      </c>
      <c r="D14" s="3"/>
      <c r="E14" s="23">
        <v>7979.97</v>
      </c>
      <c r="F14" s="46">
        <f t="shared" si="0"/>
        <v>0</v>
      </c>
      <c r="G14" s="41"/>
    </row>
    <row r="15" spans="2:7" ht="31" x14ac:dyDescent="0.35">
      <c r="B15" s="20" t="s">
        <v>75</v>
      </c>
      <c r="C15" s="20" t="s">
        <v>6</v>
      </c>
      <c r="D15" s="3"/>
      <c r="E15" s="23">
        <v>8429.09</v>
      </c>
      <c r="F15" s="46">
        <f t="shared" si="0"/>
        <v>0</v>
      </c>
      <c r="G15" s="41"/>
    </row>
    <row r="16" spans="2:7" ht="31" x14ac:dyDescent="0.35">
      <c r="B16" s="20" t="s">
        <v>76</v>
      </c>
      <c r="C16" s="20" t="s">
        <v>6</v>
      </c>
      <c r="D16" s="3"/>
      <c r="E16" s="23">
        <v>9208.16</v>
      </c>
      <c r="F16" s="46">
        <f t="shared" si="0"/>
        <v>0</v>
      </c>
      <c r="G16" s="41"/>
    </row>
    <row r="17" spans="2:7" ht="31" x14ac:dyDescent="0.35">
      <c r="B17" s="20" t="s">
        <v>77</v>
      </c>
      <c r="C17" s="20" t="s">
        <v>6</v>
      </c>
      <c r="D17" s="3"/>
      <c r="E17" s="23">
        <v>4675.5200000000004</v>
      </c>
      <c r="F17" s="46">
        <f t="shared" si="0"/>
        <v>0</v>
      </c>
      <c r="G17" s="41"/>
    </row>
    <row r="18" spans="2:7" ht="31" x14ac:dyDescent="0.35">
      <c r="B18" s="20" t="s">
        <v>78</v>
      </c>
      <c r="C18" s="20" t="s">
        <v>6</v>
      </c>
      <c r="D18" s="3"/>
      <c r="E18" s="23">
        <v>5337.34</v>
      </c>
      <c r="F18" s="46">
        <f t="shared" si="0"/>
        <v>0</v>
      </c>
      <c r="G18" s="41"/>
    </row>
    <row r="19" spans="2:7" ht="31" x14ac:dyDescent="0.35">
      <c r="B19" s="20" t="s">
        <v>79</v>
      </c>
      <c r="C19" s="20" t="s">
        <v>6</v>
      </c>
      <c r="D19" s="3"/>
      <c r="E19" s="23">
        <v>7618.02</v>
      </c>
      <c r="F19" s="46">
        <f t="shared" si="0"/>
        <v>0</v>
      </c>
      <c r="G19" s="41"/>
    </row>
    <row r="20" spans="2:7" ht="31" x14ac:dyDescent="0.35">
      <c r="B20" s="20" t="s">
        <v>80</v>
      </c>
      <c r="C20" s="20" t="s">
        <v>6</v>
      </c>
      <c r="D20" s="3"/>
      <c r="E20" s="23">
        <v>2207.63</v>
      </c>
      <c r="F20" s="46">
        <f t="shared" si="0"/>
        <v>0</v>
      </c>
      <c r="G20" s="41"/>
    </row>
    <row r="21" spans="2:7" ht="31" x14ac:dyDescent="0.35">
      <c r="B21" s="20" t="s">
        <v>81</v>
      </c>
      <c r="C21" s="20" t="s">
        <v>6</v>
      </c>
      <c r="D21" s="3"/>
      <c r="E21" s="23">
        <v>2335.9</v>
      </c>
      <c r="F21" s="46">
        <f t="shared" si="0"/>
        <v>0</v>
      </c>
      <c r="G21" s="41"/>
    </row>
    <row r="22" spans="2:7" ht="31" x14ac:dyDescent="0.35">
      <c r="B22" s="20" t="s">
        <v>82</v>
      </c>
      <c r="C22" s="20" t="s">
        <v>6</v>
      </c>
      <c r="D22" s="3"/>
      <c r="E22" s="23">
        <v>2558.38</v>
      </c>
      <c r="F22" s="46">
        <f t="shared" si="0"/>
        <v>0</v>
      </c>
      <c r="G22" s="41"/>
    </row>
    <row r="23" spans="2:7" ht="31" x14ac:dyDescent="0.35">
      <c r="B23" s="20" t="s">
        <v>83</v>
      </c>
      <c r="C23" s="20" t="s">
        <v>6</v>
      </c>
      <c r="D23" s="3"/>
      <c r="E23" s="23">
        <v>8589.11</v>
      </c>
      <c r="F23" s="46">
        <f t="shared" si="0"/>
        <v>0</v>
      </c>
      <c r="G23" s="41"/>
    </row>
    <row r="24" spans="2:7" ht="31" x14ac:dyDescent="0.35">
      <c r="B24" s="20" t="s">
        <v>84</v>
      </c>
      <c r="C24" s="20" t="s">
        <v>6</v>
      </c>
      <c r="D24" s="3"/>
      <c r="E24" s="23">
        <v>10035.86</v>
      </c>
      <c r="F24" s="46">
        <f t="shared" si="0"/>
        <v>0</v>
      </c>
      <c r="G24" s="41"/>
    </row>
    <row r="25" spans="2:7" ht="31" x14ac:dyDescent="0.35">
      <c r="B25" s="20" t="s">
        <v>85</v>
      </c>
      <c r="C25" s="20" t="s">
        <v>6</v>
      </c>
      <c r="D25" s="3"/>
      <c r="E25" s="23">
        <v>12232.59</v>
      </c>
      <c r="F25" s="46">
        <f t="shared" si="0"/>
        <v>0</v>
      </c>
      <c r="G25" s="41"/>
    </row>
    <row r="26" spans="2:7" ht="31" x14ac:dyDescent="0.35">
      <c r="B26" s="20" t="s">
        <v>86</v>
      </c>
      <c r="C26" s="20" t="s">
        <v>6</v>
      </c>
      <c r="D26" s="3"/>
      <c r="E26" s="23">
        <v>7874.44</v>
      </c>
      <c r="F26" s="46">
        <f t="shared" si="0"/>
        <v>0</v>
      </c>
      <c r="G26" s="41"/>
    </row>
    <row r="27" spans="2:7" ht="31" x14ac:dyDescent="0.35">
      <c r="B27" s="20" t="s">
        <v>87</v>
      </c>
      <c r="C27" s="20" t="s">
        <v>6</v>
      </c>
      <c r="D27" s="3"/>
      <c r="E27" s="23">
        <v>9552.74</v>
      </c>
      <c r="F27" s="46">
        <f t="shared" si="0"/>
        <v>0</v>
      </c>
      <c r="G27" s="41"/>
    </row>
    <row r="28" spans="2:7" ht="31" x14ac:dyDescent="0.35">
      <c r="B28" s="20" t="s">
        <v>88</v>
      </c>
      <c r="C28" s="20" t="s">
        <v>6</v>
      </c>
      <c r="D28" s="3"/>
      <c r="E28" s="23">
        <v>11695.37</v>
      </c>
      <c r="F28" s="46">
        <f t="shared" si="0"/>
        <v>0</v>
      </c>
      <c r="G28" s="41"/>
    </row>
    <row r="29" spans="2:7" ht="31" x14ac:dyDescent="0.35">
      <c r="B29" s="20" t="s">
        <v>89</v>
      </c>
      <c r="C29" s="20" t="s">
        <v>6</v>
      </c>
      <c r="D29" s="3"/>
      <c r="E29" s="23">
        <v>18553.669999999998</v>
      </c>
      <c r="F29" s="46">
        <f t="shared" si="0"/>
        <v>0</v>
      </c>
      <c r="G29" s="41"/>
    </row>
    <row r="30" spans="2:7" x14ac:dyDescent="0.35">
      <c r="B30" s="20" t="s">
        <v>90</v>
      </c>
      <c r="C30" s="20" t="s">
        <v>6</v>
      </c>
      <c r="D30" s="3"/>
      <c r="E30" s="23">
        <v>14234.54</v>
      </c>
      <c r="F30" s="46">
        <f t="shared" si="0"/>
        <v>0</v>
      </c>
      <c r="G30" s="41"/>
    </row>
    <row r="31" spans="2:7" x14ac:dyDescent="0.35">
      <c r="B31" s="20" t="s">
        <v>91</v>
      </c>
      <c r="C31" s="20" t="s">
        <v>6</v>
      </c>
      <c r="D31" s="3"/>
      <c r="E31" s="23">
        <v>16644.27</v>
      </c>
      <c r="F31" s="46">
        <f t="shared" si="0"/>
        <v>0</v>
      </c>
      <c r="G31" s="41"/>
    </row>
    <row r="32" spans="2:7" x14ac:dyDescent="0.35">
      <c r="B32" s="39" t="s">
        <v>8</v>
      </c>
      <c r="C32" s="39"/>
      <c r="D32" s="7">
        <f>SUM(D7:D31)</f>
        <v>0</v>
      </c>
      <c r="E32" s="8"/>
      <c r="F32" s="9" t="s">
        <v>7</v>
      </c>
      <c r="G32" s="10">
        <f>SUM(F7:G31)</f>
        <v>0</v>
      </c>
    </row>
    <row r="33" spans="2:7" x14ac:dyDescent="0.35">
      <c r="B33" s="39" t="s">
        <v>9</v>
      </c>
      <c r="C33" s="39"/>
      <c r="D33" s="39"/>
      <c r="E33" s="39"/>
      <c r="F33" s="9" t="s">
        <v>7</v>
      </c>
      <c r="G33" s="10">
        <f>G32</f>
        <v>0</v>
      </c>
    </row>
    <row r="34" spans="2:7" x14ac:dyDescent="0.35">
      <c r="B34" s="40"/>
      <c r="C34" s="40"/>
      <c r="D34" s="40"/>
      <c r="E34" s="40"/>
      <c r="F34" s="40"/>
      <c r="G34" s="40"/>
    </row>
    <row r="35" spans="2:7" x14ac:dyDescent="0.35">
      <c r="B35" s="35" t="s">
        <v>10</v>
      </c>
      <c r="C35" s="35"/>
      <c r="D35" s="35"/>
      <c r="E35" s="35"/>
      <c r="F35" s="35"/>
      <c r="G35" s="35"/>
    </row>
    <row r="36" spans="2:7" x14ac:dyDescent="0.35">
      <c r="B36" s="32" t="s">
        <v>11</v>
      </c>
      <c r="C36" s="32"/>
      <c r="D36" s="32"/>
      <c r="E36" s="32"/>
      <c r="F36" s="32"/>
      <c r="G36" s="32"/>
    </row>
    <row r="37" spans="2:7" ht="48" customHeight="1" x14ac:dyDescent="0.35">
      <c r="B37" s="41" t="s">
        <v>12</v>
      </c>
      <c r="C37" s="41"/>
      <c r="D37" s="41"/>
      <c r="E37" s="3" t="s">
        <v>13</v>
      </c>
      <c r="F37" s="36" t="s">
        <v>5</v>
      </c>
      <c r="G37" s="36"/>
    </row>
    <row r="38" spans="2:7" x14ac:dyDescent="0.35">
      <c r="B38" s="43" t="s">
        <v>14</v>
      </c>
      <c r="C38" s="43"/>
      <c r="D38" s="43"/>
      <c r="E38" s="11">
        <v>0.2</v>
      </c>
      <c r="F38" s="4" t="s">
        <v>7</v>
      </c>
      <c r="G38" s="12">
        <f>ROUND($G$33*E38,2)</f>
        <v>0</v>
      </c>
    </row>
    <row r="39" spans="2:7" x14ac:dyDescent="0.35">
      <c r="B39" s="43" t="s">
        <v>15</v>
      </c>
      <c r="C39" s="43"/>
      <c r="D39" s="43"/>
      <c r="E39" s="11">
        <v>0.08</v>
      </c>
      <c r="F39" s="4" t="s">
        <v>7</v>
      </c>
      <c r="G39" s="12">
        <f t="shared" ref="G39:G45" si="1">ROUND($G$33*E39,2)</f>
        <v>0</v>
      </c>
    </row>
    <row r="40" spans="2:7" x14ac:dyDescent="0.35">
      <c r="B40" s="43" t="s">
        <v>16</v>
      </c>
      <c r="C40" s="43"/>
      <c r="D40" s="43"/>
      <c r="E40" s="11">
        <v>1.4999999999999999E-2</v>
      </c>
      <c r="F40" s="4" t="s">
        <v>7</v>
      </c>
      <c r="G40" s="12">
        <f t="shared" si="1"/>
        <v>0</v>
      </c>
    </row>
    <row r="41" spans="2:7" x14ac:dyDescent="0.35">
      <c r="B41" s="43" t="s">
        <v>17</v>
      </c>
      <c r="C41" s="43"/>
      <c r="D41" s="43"/>
      <c r="E41" s="11">
        <v>0.01</v>
      </c>
      <c r="F41" s="4" t="s">
        <v>7</v>
      </c>
      <c r="G41" s="12">
        <f t="shared" si="1"/>
        <v>0</v>
      </c>
    </row>
    <row r="42" spans="2:7" x14ac:dyDescent="0.35">
      <c r="B42" s="43" t="s">
        <v>18</v>
      </c>
      <c r="C42" s="43"/>
      <c r="D42" s="43"/>
      <c r="E42" s="11">
        <v>6.0000000000000001E-3</v>
      </c>
      <c r="F42" s="4" t="s">
        <v>7</v>
      </c>
      <c r="G42" s="12">
        <f t="shared" si="1"/>
        <v>0</v>
      </c>
    </row>
    <row r="43" spans="2:7" x14ac:dyDescent="0.35">
      <c r="B43" s="43" t="s">
        <v>19</v>
      </c>
      <c r="C43" s="43"/>
      <c r="D43" s="43"/>
      <c r="E43" s="11">
        <v>2E-3</v>
      </c>
      <c r="F43" s="4" t="s">
        <v>7</v>
      </c>
      <c r="G43" s="12">
        <f t="shared" si="1"/>
        <v>0</v>
      </c>
    </row>
    <row r="44" spans="2:7" x14ac:dyDescent="0.35">
      <c r="B44" s="43" t="s">
        <v>20</v>
      </c>
      <c r="C44" s="43"/>
      <c r="D44" s="43"/>
      <c r="E44" s="11">
        <v>2.5000000000000001E-2</v>
      </c>
      <c r="F44" s="4" t="s">
        <v>7</v>
      </c>
      <c r="G44" s="12">
        <f t="shared" si="1"/>
        <v>0</v>
      </c>
    </row>
    <row r="45" spans="2:7" x14ac:dyDescent="0.35">
      <c r="B45" s="43" t="s">
        <v>62</v>
      </c>
      <c r="C45" s="43"/>
      <c r="D45" s="43"/>
      <c r="E45" s="11">
        <v>2.4199999999999999E-2</v>
      </c>
      <c r="F45" s="4" t="s">
        <v>7</v>
      </c>
      <c r="G45" s="12">
        <f t="shared" si="1"/>
        <v>0</v>
      </c>
    </row>
    <row r="46" spans="2:7" x14ac:dyDescent="0.35">
      <c r="B46" s="44" t="s">
        <v>21</v>
      </c>
      <c r="C46" s="44"/>
      <c r="D46" s="44"/>
      <c r="E46" s="14">
        <f>SUM(E38:E45)</f>
        <v>0.36220000000000008</v>
      </c>
      <c r="F46" s="13" t="s">
        <v>7</v>
      </c>
      <c r="G46" s="15">
        <f>SUM(G38:G45)</f>
        <v>0</v>
      </c>
    </row>
    <row r="47" spans="2:7" x14ac:dyDescent="0.35">
      <c r="B47" s="32" t="s">
        <v>22</v>
      </c>
      <c r="C47" s="32"/>
      <c r="D47" s="32"/>
      <c r="E47" s="32"/>
      <c r="F47" s="32"/>
      <c r="G47" s="32"/>
    </row>
    <row r="48" spans="2:7" x14ac:dyDescent="0.35">
      <c r="B48" s="41" t="s">
        <v>12</v>
      </c>
      <c r="C48" s="41"/>
      <c r="D48" s="41"/>
      <c r="E48" s="3" t="s">
        <v>13</v>
      </c>
      <c r="F48" s="36" t="s">
        <v>5</v>
      </c>
      <c r="G48" s="36"/>
    </row>
    <row r="49" spans="2:9" x14ac:dyDescent="0.35">
      <c r="B49" s="45" t="s">
        <v>23</v>
      </c>
      <c r="C49" s="45"/>
      <c r="D49" s="45"/>
      <c r="E49" s="17">
        <v>3.7699999999999997E-2</v>
      </c>
      <c r="F49" s="16" t="s">
        <v>7</v>
      </c>
      <c r="G49" s="18">
        <f>ROUND($G$33*E49,2)</f>
        <v>0</v>
      </c>
    </row>
    <row r="50" spans="2:9" x14ac:dyDescent="0.35">
      <c r="B50" s="45" t="s">
        <v>24</v>
      </c>
      <c r="C50" s="45"/>
      <c r="D50" s="45"/>
      <c r="E50" s="17">
        <v>8.3299999999999999E-2</v>
      </c>
      <c r="F50" s="16" t="s">
        <v>7</v>
      </c>
      <c r="G50" s="18">
        <f t="shared" ref="G50:G56" si="2">ROUND($G$33*E50,2)</f>
        <v>0</v>
      </c>
    </row>
    <row r="51" spans="2:9" x14ac:dyDescent="0.35">
      <c r="B51" s="45" t="s">
        <v>25</v>
      </c>
      <c r="C51" s="45"/>
      <c r="D51" s="45"/>
      <c r="E51" s="17">
        <v>8.3299999999999999E-2</v>
      </c>
      <c r="F51" s="16" t="s">
        <v>7</v>
      </c>
      <c r="G51" s="18">
        <f t="shared" si="2"/>
        <v>0</v>
      </c>
    </row>
    <row r="52" spans="2:9" x14ac:dyDescent="0.35">
      <c r="B52" s="43" t="s">
        <v>63</v>
      </c>
      <c r="C52" s="43"/>
      <c r="D52" s="43"/>
      <c r="E52" s="11">
        <v>6.1000000000000004E-3</v>
      </c>
      <c r="F52" s="4" t="s">
        <v>7</v>
      </c>
      <c r="G52" s="18">
        <f t="shared" si="2"/>
        <v>0</v>
      </c>
    </row>
    <row r="53" spans="2:9" x14ac:dyDescent="0.35">
      <c r="B53" s="43" t="s">
        <v>26</v>
      </c>
      <c r="C53" s="43"/>
      <c r="D53" s="43"/>
      <c r="E53" s="11">
        <v>7.0000000000000001E-3</v>
      </c>
      <c r="F53" s="4" t="s">
        <v>7</v>
      </c>
      <c r="G53" s="18">
        <f t="shared" si="2"/>
        <v>0</v>
      </c>
    </row>
    <row r="54" spans="2:9" x14ac:dyDescent="0.35">
      <c r="B54" s="43" t="s">
        <v>27</v>
      </c>
      <c r="C54" s="43"/>
      <c r="D54" s="43"/>
      <c r="E54" s="11">
        <v>2.2000000000000001E-3</v>
      </c>
      <c r="F54" s="4" t="s">
        <v>7</v>
      </c>
      <c r="G54" s="18">
        <f t="shared" si="2"/>
        <v>0</v>
      </c>
    </row>
    <row r="55" spans="2:9" x14ac:dyDescent="0.35">
      <c r="B55" s="43" t="s">
        <v>28</v>
      </c>
      <c r="C55" s="43"/>
      <c r="D55" s="43"/>
      <c r="E55" s="11">
        <v>2.3999999999999998E-3</v>
      </c>
      <c r="F55" s="4" t="s">
        <v>7</v>
      </c>
      <c r="G55" s="18">
        <f t="shared" si="2"/>
        <v>0</v>
      </c>
    </row>
    <row r="56" spans="2:9" x14ac:dyDescent="0.35">
      <c r="B56" s="43" t="s">
        <v>29</v>
      </c>
      <c r="C56" s="43"/>
      <c r="D56" s="43"/>
      <c r="E56" s="11">
        <v>1.9400000000000001E-2</v>
      </c>
      <c r="F56" s="4" t="s">
        <v>7</v>
      </c>
      <c r="G56" s="18">
        <f t="shared" si="2"/>
        <v>0</v>
      </c>
    </row>
    <row r="57" spans="2:9" x14ac:dyDescent="0.35">
      <c r="B57" s="44" t="s">
        <v>30</v>
      </c>
      <c r="C57" s="44"/>
      <c r="D57" s="44"/>
      <c r="E57" s="14">
        <f>SUM(E49:E56)</f>
        <v>0.2414</v>
      </c>
      <c r="F57" s="13" t="s">
        <v>7</v>
      </c>
      <c r="G57" s="15">
        <f>SUM(G49:G56)</f>
        <v>0</v>
      </c>
    </row>
    <row r="58" spans="2:9" x14ac:dyDescent="0.35">
      <c r="B58" s="32" t="s">
        <v>31</v>
      </c>
      <c r="C58" s="32"/>
      <c r="D58" s="32"/>
      <c r="E58" s="32"/>
      <c r="F58" s="32"/>
      <c r="G58" s="32"/>
    </row>
    <row r="59" spans="2:9" x14ac:dyDescent="0.35">
      <c r="B59" s="41" t="s">
        <v>12</v>
      </c>
      <c r="C59" s="41"/>
      <c r="D59" s="41"/>
      <c r="E59" s="3" t="s">
        <v>13</v>
      </c>
      <c r="F59" s="36" t="s">
        <v>5</v>
      </c>
      <c r="G59" s="36"/>
    </row>
    <row r="60" spans="2:9" ht="28.5" customHeight="1" x14ac:dyDescent="0.35">
      <c r="B60" s="43" t="s">
        <v>64</v>
      </c>
      <c r="C60" s="43"/>
      <c r="D60" s="43"/>
      <c r="E60" s="11">
        <f>E46*E57</f>
        <v>8.7435080000000026E-2</v>
      </c>
      <c r="F60" s="4" t="s">
        <v>7</v>
      </c>
      <c r="G60" s="12">
        <f>ROUND(G33*E60,2)</f>
        <v>0</v>
      </c>
      <c r="I60" s="1"/>
    </row>
    <row r="61" spans="2:9" x14ac:dyDescent="0.35">
      <c r="B61" s="44" t="s">
        <v>32</v>
      </c>
      <c r="C61" s="44"/>
      <c r="D61" s="44"/>
      <c r="E61" s="14">
        <f>E60</f>
        <v>8.7435080000000026E-2</v>
      </c>
      <c r="F61" s="13" t="s">
        <v>7</v>
      </c>
      <c r="G61" s="15">
        <f>G60</f>
        <v>0</v>
      </c>
    </row>
    <row r="62" spans="2:9" x14ac:dyDescent="0.35">
      <c r="B62" s="32" t="s">
        <v>33</v>
      </c>
      <c r="C62" s="32"/>
      <c r="D62" s="32"/>
      <c r="E62" s="32"/>
      <c r="F62" s="32"/>
      <c r="G62" s="32"/>
    </row>
    <row r="63" spans="2:9" x14ac:dyDescent="0.35">
      <c r="B63" s="41" t="s">
        <v>34</v>
      </c>
      <c r="C63" s="41"/>
      <c r="D63" s="41"/>
      <c r="E63" s="3" t="s">
        <v>13</v>
      </c>
      <c r="F63" s="36" t="s">
        <v>5</v>
      </c>
      <c r="G63" s="36"/>
    </row>
    <row r="64" spans="2:9" x14ac:dyDescent="0.35">
      <c r="B64" s="45" t="s">
        <v>65</v>
      </c>
      <c r="C64" s="45"/>
      <c r="D64" s="45"/>
      <c r="E64" s="17">
        <v>0.04</v>
      </c>
      <c r="F64" s="16" t="s">
        <v>7</v>
      </c>
      <c r="G64" s="18">
        <f>ROUND(E64*$G$33,2)</f>
        <v>0</v>
      </c>
    </row>
    <row r="65" spans="2:7" x14ac:dyDescent="0.35">
      <c r="B65" s="43" t="s">
        <v>35</v>
      </c>
      <c r="C65" s="43"/>
      <c r="D65" s="43"/>
      <c r="E65" s="11">
        <v>1.2699999999999999E-2</v>
      </c>
      <c r="F65" s="4" t="s">
        <v>7</v>
      </c>
      <c r="G65" s="18">
        <f t="shared" ref="G65:G66" si="3">ROUND(E65*$G$33,2)</f>
        <v>0</v>
      </c>
    </row>
    <row r="66" spans="2:7" x14ac:dyDescent="0.35">
      <c r="B66" s="43" t="s">
        <v>36</v>
      </c>
      <c r="C66" s="43"/>
      <c r="D66" s="43"/>
      <c r="E66" s="11">
        <v>4.1999999999999997E-3</v>
      </c>
      <c r="F66" s="4" t="s">
        <v>7</v>
      </c>
      <c r="G66" s="18">
        <f t="shared" si="3"/>
        <v>0</v>
      </c>
    </row>
    <row r="67" spans="2:7" x14ac:dyDescent="0.35">
      <c r="B67" s="44" t="s">
        <v>37</v>
      </c>
      <c r="C67" s="44"/>
      <c r="D67" s="44"/>
      <c r="E67" s="14">
        <f>SUM(E64:E66)</f>
        <v>5.6899999999999999E-2</v>
      </c>
      <c r="F67" s="13" t="s">
        <v>7</v>
      </c>
      <c r="G67" s="15">
        <f>SUM(G64:G66)</f>
        <v>0</v>
      </c>
    </row>
    <row r="68" spans="2:7" x14ac:dyDescent="0.35">
      <c r="B68" s="44" t="s">
        <v>38</v>
      </c>
      <c r="C68" s="44"/>
      <c r="D68" s="44"/>
      <c r="E68" s="14">
        <f>E46+E57+E61+E67</f>
        <v>0.74793508000000009</v>
      </c>
      <c r="F68" s="13" t="s">
        <v>7</v>
      </c>
      <c r="G68" s="15">
        <f>G46+G57+G61+G67</f>
        <v>0</v>
      </c>
    </row>
    <row r="69" spans="2:7" ht="15.75" customHeight="1" x14ac:dyDescent="0.35">
      <c r="B69" s="35" t="s">
        <v>39</v>
      </c>
      <c r="C69" s="35"/>
      <c r="D69" s="35"/>
      <c r="E69" s="35"/>
      <c r="F69" s="35"/>
      <c r="G69" s="35"/>
    </row>
    <row r="70" spans="2:7" x14ac:dyDescent="0.35">
      <c r="B70" s="32" t="s">
        <v>40</v>
      </c>
      <c r="C70" s="32"/>
      <c r="D70" s="32"/>
      <c r="E70" s="32"/>
      <c r="F70" s="32"/>
      <c r="G70" s="32"/>
    </row>
    <row r="71" spans="2:7" x14ac:dyDescent="0.35">
      <c r="B71" s="41" t="s">
        <v>12</v>
      </c>
      <c r="C71" s="41"/>
      <c r="D71" s="3" t="s">
        <v>41</v>
      </c>
      <c r="E71" s="13" t="s">
        <v>4</v>
      </c>
      <c r="F71" s="47" t="s">
        <v>5</v>
      </c>
      <c r="G71" s="48"/>
    </row>
    <row r="72" spans="2:7" ht="19.5" customHeight="1" x14ac:dyDescent="0.35">
      <c r="B72" s="43" t="s">
        <v>42</v>
      </c>
      <c r="C72" s="43"/>
      <c r="D72" s="20"/>
      <c r="E72" s="4"/>
      <c r="F72" s="4" t="s">
        <v>7</v>
      </c>
      <c r="G72" s="24">
        <f>ROUND(D72*E72,2)</f>
        <v>0</v>
      </c>
    </row>
    <row r="73" spans="2:7" ht="37.5" customHeight="1" x14ac:dyDescent="0.35">
      <c r="B73" s="43" t="s">
        <v>43</v>
      </c>
      <c r="C73" s="43"/>
      <c r="D73" s="20"/>
      <c r="E73" s="4"/>
      <c r="F73" s="4" t="s">
        <v>7</v>
      </c>
      <c r="G73" s="24">
        <f>ROUND(D73*E73,2)</f>
        <v>0</v>
      </c>
    </row>
    <row r="74" spans="2:7" x14ac:dyDescent="0.35">
      <c r="B74" s="41" t="s">
        <v>21</v>
      </c>
      <c r="C74" s="41"/>
      <c r="D74" s="41"/>
      <c r="E74" s="41"/>
      <c r="F74" s="13" t="s">
        <v>7</v>
      </c>
      <c r="G74" s="15">
        <f>SUM(G72:G73)</f>
        <v>0</v>
      </c>
    </row>
    <row r="75" spans="2:7" ht="15.75" customHeight="1" x14ac:dyDescent="0.35">
      <c r="B75" s="32" t="s">
        <v>44</v>
      </c>
      <c r="C75" s="32"/>
      <c r="D75" s="32"/>
      <c r="E75" s="32"/>
      <c r="F75" s="32"/>
      <c r="G75" s="32"/>
    </row>
    <row r="76" spans="2:7" x14ac:dyDescent="0.35">
      <c r="B76" s="41" t="s">
        <v>12</v>
      </c>
      <c r="C76" s="41"/>
      <c r="D76" s="3" t="s">
        <v>41</v>
      </c>
      <c r="E76" s="13" t="s">
        <v>4</v>
      </c>
      <c r="F76" s="41" t="s">
        <v>5</v>
      </c>
      <c r="G76" s="41"/>
    </row>
    <row r="77" spans="2:7" ht="47.25" customHeight="1" x14ac:dyDescent="0.35">
      <c r="B77" s="45" t="s">
        <v>107</v>
      </c>
      <c r="C77" s="45"/>
      <c r="D77" s="5">
        <f>D32</f>
        <v>0</v>
      </c>
      <c r="E77" s="16" t="s">
        <v>45</v>
      </c>
      <c r="F77" s="16" t="s">
        <v>7</v>
      </c>
      <c r="G77" s="18">
        <f>G138</f>
        <v>0</v>
      </c>
    </row>
    <row r="78" spans="2:7" ht="43.5" customHeight="1" x14ac:dyDescent="0.35">
      <c r="B78" s="45" t="s">
        <v>106</v>
      </c>
      <c r="C78" s="45"/>
      <c r="D78" s="5">
        <f>D32</f>
        <v>0</v>
      </c>
      <c r="E78" s="16" t="s">
        <v>45</v>
      </c>
      <c r="F78" s="16" t="s">
        <v>7</v>
      </c>
      <c r="G78" s="18">
        <f>27.24*22*D78*0.99</f>
        <v>0</v>
      </c>
    </row>
    <row r="79" spans="2:7" x14ac:dyDescent="0.35">
      <c r="B79" s="41" t="s">
        <v>30</v>
      </c>
      <c r="C79" s="41"/>
      <c r="D79" s="41"/>
      <c r="E79" s="41"/>
      <c r="F79" s="13" t="s">
        <v>7</v>
      </c>
      <c r="G79" s="15">
        <f>SUM(G77:G78)</f>
        <v>0</v>
      </c>
    </row>
    <row r="80" spans="2:7" ht="16.5" customHeight="1" x14ac:dyDescent="0.35">
      <c r="B80" s="41" t="s">
        <v>46</v>
      </c>
      <c r="C80" s="41"/>
      <c r="D80" s="41"/>
      <c r="E80" s="41"/>
      <c r="F80" s="13" t="s">
        <v>7</v>
      </c>
      <c r="G80" s="15">
        <f>G74+G79</f>
        <v>0</v>
      </c>
    </row>
    <row r="81" spans="2:7" ht="16.5" customHeight="1" x14ac:dyDescent="0.35">
      <c r="B81" s="32" t="s">
        <v>47</v>
      </c>
      <c r="C81" s="32"/>
      <c r="D81" s="32"/>
      <c r="E81" s="32"/>
      <c r="F81" s="6" t="s">
        <v>7</v>
      </c>
      <c r="G81" s="10">
        <f>G33+G68+G80</f>
        <v>0</v>
      </c>
    </row>
    <row r="82" spans="2:7" ht="19.5" customHeight="1" x14ac:dyDescent="0.35">
      <c r="B82" s="35" t="s">
        <v>97</v>
      </c>
      <c r="C82" s="35"/>
      <c r="D82" s="35"/>
      <c r="E82" s="35"/>
      <c r="F82" s="35"/>
      <c r="G82" s="35"/>
    </row>
    <row r="83" spans="2:7" x14ac:dyDescent="0.35">
      <c r="B83" s="3" t="s">
        <v>12</v>
      </c>
      <c r="C83" s="3"/>
      <c r="D83" s="3"/>
      <c r="E83" s="13" t="s">
        <v>13</v>
      </c>
      <c r="F83" s="36" t="s">
        <v>5</v>
      </c>
      <c r="G83" s="36"/>
    </row>
    <row r="84" spans="2:7" ht="16.5" customHeight="1" x14ac:dyDescent="0.35">
      <c r="B84" s="49" t="s">
        <v>48</v>
      </c>
      <c r="C84" s="50"/>
      <c r="D84" s="51"/>
      <c r="E84" s="19">
        <v>0.03</v>
      </c>
      <c r="F84" s="4" t="s">
        <v>7</v>
      </c>
      <c r="G84" s="12">
        <f>ROUND(G81*E84,2)</f>
        <v>0</v>
      </c>
    </row>
    <row r="85" spans="2:7" ht="19.5" customHeight="1" x14ac:dyDescent="0.35">
      <c r="B85" s="52" t="s">
        <v>49</v>
      </c>
      <c r="C85" s="52"/>
      <c r="D85" s="52"/>
      <c r="E85" s="19">
        <v>0.03</v>
      </c>
      <c r="F85" s="4" t="s">
        <v>7</v>
      </c>
      <c r="G85" s="12">
        <f>ROUND((G81+G84)*E85,2)</f>
        <v>0</v>
      </c>
    </row>
    <row r="86" spans="2:7" ht="19.5" customHeight="1" x14ac:dyDescent="0.35">
      <c r="B86" s="41" t="s">
        <v>50</v>
      </c>
      <c r="C86" s="41"/>
      <c r="D86" s="41"/>
      <c r="E86" s="41"/>
      <c r="F86" s="13" t="s">
        <v>7</v>
      </c>
      <c r="G86" s="15">
        <f>SUM(G84:G85)</f>
        <v>0</v>
      </c>
    </row>
    <row r="87" spans="2:7" ht="16.5" customHeight="1" x14ac:dyDescent="0.35">
      <c r="B87" s="41" t="s">
        <v>51</v>
      </c>
      <c r="C87" s="41"/>
      <c r="D87" s="41"/>
      <c r="E87" s="41"/>
      <c r="F87" s="13" t="s">
        <v>7</v>
      </c>
      <c r="G87" s="15">
        <f>G81+G86</f>
        <v>0</v>
      </c>
    </row>
    <row r="88" spans="2:7" ht="15.75" customHeight="1" x14ac:dyDescent="0.35">
      <c r="B88" s="35" t="s">
        <v>52</v>
      </c>
      <c r="C88" s="35"/>
      <c r="D88" s="35"/>
      <c r="E88" s="35"/>
      <c r="F88" s="35"/>
      <c r="G88" s="35"/>
    </row>
    <row r="89" spans="2:7" x14ac:dyDescent="0.35">
      <c r="B89" s="41" t="s">
        <v>12</v>
      </c>
      <c r="C89" s="41"/>
      <c r="D89" s="41"/>
      <c r="E89" s="13" t="s">
        <v>13</v>
      </c>
      <c r="F89" s="36" t="s">
        <v>5</v>
      </c>
      <c r="G89" s="36"/>
    </row>
    <row r="90" spans="2:7" x14ac:dyDescent="0.35">
      <c r="B90" s="43" t="s">
        <v>53</v>
      </c>
      <c r="C90" s="43"/>
      <c r="D90" s="43"/>
      <c r="E90" s="19">
        <v>0.05</v>
      </c>
      <c r="F90" s="4" t="s">
        <v>7</v>
      </c>
      <c r="G90" s="12">
        <f>ROUND($G$87*E90,2)</f>
        <v>0</v>
      </c>
    </row>
    <row r="91" spans="2:7" x14ac:dyDescent="0.35">
      <c r="B91" s="43" t="s">
        <v>54</v>
      </c>
      <c r="C91" s="43"/>
      <c r="D91" s="43"/>
      <c r="E91" s="19">
        <v>1.6500000000000001E-2</v>
      </c>
      <c r="F91" s="4" t="s">
        <v>7</v>
      </c>
      <c r="G91" s="12">
        <f>ROUND($G$87*E91,2)</f>
        <v>0</v>
      </c>
    </row>
    <row r="92" spans="2:7" x14ac:dyDescent="0.35">
      <c r="B92" s="43" t="s">
        <v>55</v>
      </c>
      <c r="C92" s="43"/>
      <c r="D92" s="43"/>
      <c r="E92" s="19">
        <v>7.5999999999999998E-2</v>
      </c>
      <c r="F92" s="4" t="s">
        <v>7</v>
      </c>
      <c r="G92" s="12">
        <f>ROUND($G$87*E92,2)</f>
        <v>0</v>
      </c>
    </row>
    <row r="93" spans="2:7" x14ac:dyDescent="0.35">
      <c r="B93" s="43"/>
      <c r="C93" s="43"/>
      <c r="D93" s="43"/>
      <c r="E93" s="4"/>
      <c r="F93" s="43"/>
      <c r="G93" s="43"/>
    </row>
    <row r="94" spans="2:7" x14ac:dyDescent="0.35">
      <c r="B94" s="44" t="s">
        <v>56</v>
      </c>
      <c r="C94" s="44"/>
      <c r="D94" s="44"/>
      <c r="E94" s="21">
        <f>SUM(E90:E93)</f>
        <v>0.14250000000000002</v>
      </c>
      <c r="F94" s="13" t="s">
        <v>7</v>
      </c>
      <c r="G94" s="15">
        <f>SUM(G90:G92)</f>
        <v>0</v>
      </c>
    </row>
    <row r="95" spans="2:7" ht="16.5" customHeight="1" x14ac:dyDescent="0.35">
      <c r="B95" s="35" t="s">
        <v>94</v>
      </c>
      <c r="C95" s="35"/>
      <c r="D95" s="35"/>
      <c r="E95" s="35"/>
      <c r="F95" s="22" t="s">
        <v>7</v>
      </c>
      <c r="G95" s="25">
        <f>G87+G94</f>
        <v>0</v>
      </c>
    </row>
    <row r="96" spans="2:7" ht="16.5" customHeight="1" x14ac:dyDescent="0.35">
      <c r="B96" s="35" t="s">
        <v>95</v>
      </c>
      <c r="C96" s="35"/>
      <c r="D96" s="35"/>
      <c r="E96" s="35"/>
      <c r="F96" s="22" t="s">
        <v>7</v>
      </c>
      <c r="G96" s="25">
        <f>G95*12</f>
        <v>0</v>
      </c>
    </row>
    <row r="97" spans="2:7" ht="17.25" customHeight="1" x14ac:dyDescent="0.35">
      <c r="B97" s="35" t="s">
        <v>96</v>
      </c>
      <c r="C97" s="35"/>
      <c r="D97" s="35"/>
      <c r="E97" s="35"/>
      <c r="F97" s="22" t="s">
        <v>7</v>
      </c>
      <c r="G97" s="25">
        <f>G96*5</f>
        <v>0</v>
      </c>
    </row>
    <row r="98" spans="2:7" s="29" customFormat="1" ht="17.25" customHeight="1" x14ac:dyDescent="0.35">
      <c r="B98" s="26"/>
      <c r="C98" s="26"/>
      <c r="D98" s="26"/>
      <c r="E98" s="26"/>
      <c r="F98" s="27"/>
      <c r="G98" s="28"/>
    </row>
    <row r="99" spans="2:7" x14ac:dyDescent="0.35">
      <c r="B99" s="37" t="s">
        <v>57</v>
      </c>
      <c r="C99" s="37"/>
      <c r="D99" s="37"/>
      <c r="E99" s="37"/>
      <c r="F99" s="37"/>
      <c r="G99" s="37"/>
    </row>
    <row r="100" spans="2:7" ht="15.75" customHeight="1" x14ac:dyDescent="0.35">
      <c r="B100" s="37" t="s">
        <v>98</v>
      </c>
      <c r="C100" s="37"/>
      <c r="D100" s="37"/>
      <c r="E100" s="37"/>
      <c r="F100" s="37"/>
      <c r="G100" s="37"/>
    </row>
    <row r="101" spans="2:7" ht="15.75" customHeight="1" x14ac:dyDescent="0.35">
      <c r="B101" s="37" t="s">
        <v>58</v>
      </c>
      <c r="C101" s="37"/>
      <c r="D101" s="37"/>
      <c r="E101" s="37"/>
      <c r="F101" s="37"/>
      <c r="G101" s="37"/>
    </row>
    <row r="102" spans="2:7" ht="15.75" customHeight="1" x14ac:dyDescent="0.35">
      <c r="B102" s="37" t="s">
        <v>99</v>
      </c>
      <c r="C102" s="37"/>
      <c r="D102" s="37"/>
      <c r="E102" s="37"/>
      <c r="F102" s="37"/>
      <c r="G102" s="37"/>
    </row>
    <row r="103" spans="2:7" ht="65.25" customHeight="1" x14ac:dyDescent="0.35">
      <c r="B103" s="37" t="s">
        <v>93</v>
      </c>
      <c r="C103" s="37"/>
      <c r="D103" s="37"/>
      <c r="E103" s="37"/>
      <c r="F103" s="37"/>
      <c r="G103" s="37"/>
    </row>
    <row r="104" spans="2:7" ht="58.5" customHeight="1" x14ac:dyDescent="0.35">
      <c r="B104" s="37" t="s">
        <v>59</v>
      </c>
      <c r="C104" s="37"/>
      <c r="D104" s="37"/>
      <c r="E104" s="37"/>
      <c r="F104" s="37"/>
      <c r="G104" s="37"/>
    </row>
    <row r="105" spans="2:7" ht="57" customHeight="1" x14ac:dyDescent="0.35">
      <c r="B105" s="38" t="s">
        <v>100</v>
      </c>
      <c r="C105" s="38"/>
      <c r="D105" s="38"/>
      <c r="E105" s="38"/>
      <c r="F105" s="38"/>
      <c r="G105" s="38"/>
    </row>
    <row r="106" spans="2:7" ht="51.75" customHeight="1" x14ac:dyDescent="0.35">
      <c r="B106" s="33" t="s">
        <v>108</v>
      </c>
      <c r="C106" s="33"/>
      <c r="D106" s="33"/>
      <c r="E106" s="33"/>
      <c r="F106" s="33"/>
      <c r="G106" s="33"/>
    </row>
    <row r="107" spans="2:7" ht="99" customHeight="1" x14ac:dyDescent="0.35">
      <c r="B107" s="33" t="s">
        <v>109</v>
      </c>
      <c r="C107" s="33"/>
      <c r="D107" s="33"/>
      <c r="E107" s="33"/>
      <c r="F107" s="33"/>
      <c r="G107" s="33"/>
    </row>
    <row r="108" spans="2:7" ht="37.5" customHeight="1" x14ac:dyDescent="0.35">
      <c r="B108" s="33" t="s">
        <v>110</v>
      </c>
      <c r="C108" s="33"/>
      <c r="D108" s="33"/>
      <c r="E108" s="33"/>
      <c r="F108" s="33"/>
      <c r="G108" s="33"/>
    </row>
    <row r="109" spans="2:7" ht="43.5" customHeight="1" x14ac:dyDescent="0.35">
      <c r="B109" s="33" t="s">
        <v>111</v>
      </c>
      <c r="C109" s="33"/>
      <c r="D109" s="33"/>
      <c r="E109" s="33"/>
      <c r="F109" s="33"/>
      <c r="G109" s="33"/>
    </row>
    <row r="111" spans="2:7" x14ac:dyDescent="0.35">
      <c r="B111" s="35" t="s">
        <v>101</v>
      </c>
      <c r="C111" s="35"/>
      <c r="D111" s="35"/>
      <c r="E111" s="35"/>
      <c r="F111" s="35"/>
      <c r="G111" s="35"/>
    </row>
    <row r="112" spans="2:7" ht="31" x14ac:dyDescent="0.35">
      <c r="B112" s="3" t="s">
        <v>66</v>
      </c>
      <c r="C112" s="3" t="s">
        <v>3</v>
      </c>
      <c r="D112" s="3" t="s">
        <v>102</v>
      </c>
      <c r="E112" s="36" t="s">
        <v>103</v>
      </c>
      <c r="F112" s="36"/>
      <c r="G112" s="3" t="s">
        <v>104</v>
      </c>
    </row>
    <row r="113" spans="2:7" ht="31" x14ac:dyDescent="0.35">
      <c r="B113" s="20" t="s">
        <v>67</v>
      </c>
      <c r="C113" s="30">
        <f>D7</f>
        <v>0</v>
      </c>
      <c r="D113" s="23">
        <f>5.25*22*4</f>
        <v>462</v>
      </c>
      <c r="E113" s="34">
        <f>E7*0.06</f>
        <v>237.63239999999999</v>
      </c>
      <c r="F113" s="34"/>
      <c r="G113" s="31">
        <f>ROUND(IF(D113&lt;E113,0,(D113-E113)*C113),2)</f>
        <v>0</v>
      </c>
    </row>
    <row r="114" spans="2:7" ht="31" x14ac:dyDescent="0.35">
      <c r="B114" s="20" t="s">
        <v>68</v>
      </c>
      <c r="C114" s="30">
        <f t="shared" ref="C114:C137" si="4">D8</f>
        <v>0</v>
      </c>
      <c r="D114" s="23">
        <f t="shared" ref="D114:D137" si="5">5.25*22*4</f>
        <v>462</v>
      </c>
      <c r="E114" s="34">
        <f t="shared" ref="E114:E137" si="6">E8*0.06</f>
        <v>305.51339999999999</v>
      </c>
      <c r="F114" s="34"/>
      <c r="G114" s="31">
        <f t="shared" ref="G114:G137" si="7">ROUND(IF(D114&lt;E114,0,(D114-E114)*C114),2)</f>
        <v>0</v>
      </c>
    </row>
    <row r="115" spans="2:7" ht="31" x14ac:dyDescent="0.35">
      <c r="B115" s="20" t="s">
        <v>69</v>
      </c>
      <c r="C115" s="30">
        <f t="shared" si="4"/>
        <v>0</v>
      </c>
      <c r="D115" s="23">
        <f t="shared" si="5"/>
        <v>462</v>
      </c>
      <c r="E115" s="34">
        <f t="shared" si="6"/>
        <v>380.53800000000001</v>
      </c>
      <c r="F115" s="34"/>
      <c r="G115" s="31">
        <f t="shared" si="7"/>
        <v>0</v>
      </c>
    </row>
    <row r="116" spans="2:7" ht="31" x14ac:dyDescent="0.35">
      <c r="B116" s="20" t="s">
        <v>70</v>
      </c>
      <c r="C116" s="30">
        <f t="shared" si="4"/>
        <v>0</v>
      </c>
      <c r="D116" s="23">
        <f t="shared" si="5"/>
        <v>462</v>
      </c>
      <c r="E116" s="34">
        <f t="shared" si="6"/>
        <v>963.01499999999999</v>
      </c>
      <c r="F116" s="34"/>
      <c r="G116" s="31">
        <f t="shared" si="7"/>
        <v>0</v>
      </c>
    </row>
    <row r="117" spans="2:7" ht="31" x14ac:dyDescent="0.35">
      <c r="B117" s="20" t="s">
        <v>71</v>
      </c>
      <c r="C117" s="30">
        <f t="shared" si="4"/>
        <v>0</v>
      </c>
      <c r="D117" s="23">
        <f t="shared" si="5"/>
        <v>462</v>
      </c>
      <c r="E117" s="34">
        <f t="shared" si="6"/>
        <v>520.26120000000003</v>
      </c>
      <c r="F117" s="34"/>
      <c r="G117" s="31">
        <f t="shared" si="7"/>
        <v>0</v>
      </c>
    </row>
    <row r="118" spans="2:7" ht="31" x14ac:dyDescent="0.35">
      <c r="B118" s="20" t="s">
        <v>72</v>
      </c>
      <c r="C118" s="30">
        <f t="shared" si="4"/>
        <v>0</v>
      </c>
      <c r="D118" s="23">
        <f t="shared" si="5"/>
        <v>462</v>
      </c>
      <c r="E118" s="34">
        <f t="shared" si="6"/>
        <v>553.34399999999994</v>
      </c>
      <c r="F118" s="34"/>
      <c r="G118" s="31">
        <f t="shared" si="7"/>
        <v>0</v>
      </c>
    </row>
    <row r="119" spans="2:7" ht="31" x14ac:dyDescent="0.35">
      <c r="B119" s="20" t="s">
        <v>73</v>
      </c>
      <c r="C119" s="30">
        <f t="shared" si="4"/>
        <v>0</v>
      </c>
      <c r="D119" s="23">
        <f t="shared" si="5"/>
        <v>462</v>
      </c>
      <c r="E119" s="34">
        <f t="shared" si="6"/>
        <v>610.73159999999996</v>
      </c>
      <c r="F119" s="34"/>
      <c r="G119" s="31">
        <f t="shared" si="7"/>
        <v>0</v>
      </c>
    </row>
    <row r="120" spans="2:7" ht="31" x14ac:dyDescent="0.35">
      <c r="B120" s="20" t="s">
        <v>74</v>
      </c>
      <c r="C120" s="30">
        <f t="shared" si="4"/>
        <v>0</v>
      </c>
      <c r="D120" s="23">
        <f t="shared" si="5"/>
        <v>462</v>
      </c>
      <c r="E120" s="34">
        <f t="shared" si="6"/>
        <v>478.79820000000001</v>
      </c>
      <c r="F120" s="34"/>
      <c r="G120" s="31">
        <f t="shared" si="7"/>
        <v>0</v>
      </c>
    </row>
    <row r="121" spans="2:7" ht="31" x14ac:dyDescent="0.35">
      <c r="B121" s="20" t="s">
        <v>75</v>
      </c>
      <c r="C121" s="30">
        <f t="shared" si="4"/>
        <v>0</v>
      </c>
      <c r="D121" s="23">
        <f t="shared" si="5"/>
        <v>462</v>
      </c>
      <c r="E121" s="34">
        <f t="shared" si="6"/>
        <v>505.74540000000002</v>
      </c>
      <c r="F121" s="34"/>
      <c r="G121" s="31">
        <f t="shared" si="7"/>
        <v>0</v>
      </c>
    </row>
    <row r="122" spans="2:7" ht="31" x14ac:dyDescent="0.35">
      <c r="B122" s="20" t="s">
        <v>76</v>
      </c>
      <c r="C122" s="30">
        <f t="shared" si="4"/>
        <v>0</v>
      </c>
      <c r="D122" s="23">
        <f t="shared" si="5"/>
        <v>462</v>
      </c>
      <c r="E122" s="34">
        <f t="shared" si="6"/>
        <v>552.4896</v>
      </c>
      <c r="F122" s="34"/>
      <c r="G122" s="31">
        <f t="shared" si="7"/>
        <v>0</v>
      </c>
    </row>
    <row r="123" spans="2:7" ht="31" x14ac:dyDescent="0.35">
      <c r="B123" s="20" t="s">
        <v>77</v>
      </c>
      <c r="C123" s="30">
        <f t="shared" si="4"/>
        <v>0</v>
      </c>
      <c r="D123" s="23">
        <f t="shared" si="5"/>
        <v>462</v>
      </c>
      <c r="E123" s="34">
        <f t="shared" si="6"/>
        <v>280.53120000000001</v>
      </c>
      <c r="F123" s="34"/>
      <c r="G123" s="31">
        <f t="shared" si="7"/>
        <v>0</v>
      </c>
    </row>
    <row r="124" spans="2:7" ht="31" x14ac:dyDescent="0.35">
      <c r="B124" s="20" t="s">
        <v>78</v>
      </c>
      <c r="C124" s="30">
        <f t="shared" si="4"/>
        <v>0</v>
      </c>
      <c r="D124" s="23">
        <f t="shared" si="5"/>
        <v>462</v>
      </c>
      <c r="E124" s="34">
        <f t="shared" si="6"/>
        <v>320.24040000000002</v>
      </c>
      <c r="F124" s="34"/>
      <c r="G124" s="31">
        <f t="shared" si="7"/>
        <v>0</v>
      </c>
    </row>
    <row r="125" spans="2:7" ht="31" x14ac:dyDescent="0.35">
      <c r="B125" s="20" t="s">
        <v>79</v>
      </c>
      <c r="C125" s="30">
        <f t="shared" si="4"/>
        <v>0</v>
      </c>
      <c r="D125" s="23">
        <f t="shared" si="5"/>
        <v>462</v>
      </c>
      <c r="E125" s="34">
        <f t="shared" si="6"/>
        <v>457.08120000000002</v>
      </c>
      <c r="F125" s="34"/>
      <c r="G125" s="31">
        <f t="shared" si="7"/>
        <v>0</v>
      </c>
    </row>
    <row r="126" spans="2:7" ht="31" x14ac:dyDescent="0.35">
      <c r="B126" s="20" t="s">
        <v>80</v>
      </c>
      <c r="C126" s="30">
        <f t="shared" si="4"/>
        <v>0</v>
      </c>
      <c r="D126" s="23">
        <f t="shared" si="5"/>
        <v>462</v>
      </c>
      <c r="E126" s="34">
        <f t="shared" si="6"/>
        <v>132.45779999999999</v>
      </c>
      <c r="F126" s="34"/>
      <c r="G126" s="31">
        <f t="shared" si="7"/>
        <v>0</v>
      </c>
    </row>
    <row r="127" spans="2:7" ht="31" x14ac:dyDescent="0.35">
      <c r="B127" s="20" t="s">
        <v>81</v>
      </c>
      <c r="C127" s="30">
        <f t="shared" si="4"/>
        <v>0</v>
      </c>
      <c r="D127" s="23">
        <f t="shared" si="5"/>
        <v>462</v>
      </c>
      <c r="E127" s="34">
        <f t="shared" si="6"/>
        <v>140.154</v>
      </c>
      <c r="F127" s="34"/>
      <c r="G127" s="31">
        <f t="shared" si="7"/>
        <v>0</v>
      </c>
    </row>
    <row r="128" spans="2:7" ht="31" x14ac:dyDescent="0.35">
      <c r="B128" s="20" t="s">
        <v>82</v>
      </c>
      <c r="C128" s="30">
        <f t="shared" si="4"/>
        <v>0</v>
      </c>
      <c r="D128" s="23">
        <f t="shared" si="5"/>
        <v>462</v>
      </c>
      <c r="E128" s="34">
        <f t="shared" si="6"/>
        <v>153.50280000000001</v>
      </c>
      <c r="F128" s="34"/>
      <c r="G128" s="31">
        <f t="shared" si="7"/>
        <v>0</v>
      </c>
    </row>
    <row r="129" spans="2:7" ht="31" x14ac:dyDescent="0.35">
      <c r="B129" s="20" t="s">
        <v>83</v>
      </c>
      <c r="C129" s="30">
        <f t="shared" si="4"/>
        <v>0</v>
      </c>
      <c r="D129" s="23">
        <f t="shared" si="5"/>
        <v>462</v>
      </c>
      <c r="E129" s="34">
        <f t="shared" si="6"/>
        <v>515.34659999999997</v>
      </c>
      <c r="F129" s="34"/>
      <c r="G129" s="31">
        <f t="shared" si="7"/>
        <v>0</v>
      </c>
    </row>
    <row r="130" spans="2:7" ht="31" x14ac:dyDescent="0.35">
      <c r="B130" s="20" t="s">
        <v>84</v>
      </c>
      <c r="C130" s="30">
        <f t="shared" si="4"/>
        <v>0</v>
      </c>
      <c r="D130" s="23">
        <f t="shared" si="5"/>
        <v>462</v>
      </c>
      <c r="E130" s="34">
        <f t="shared" si="6"/>
        <v>602.15160000000003</v>
      </c>
      <c r="F130" s="34"/>
      <c r="G130" s="31">
        <f t="shared" si="7"/>
        <v>0</v>
      </c>
    </row>
    <row r="131" spans="2:7" ht="31" x14ac:dyDescent="0.35">
      <c r="B131" s="20" t="s">
        <v>85</v>
      </c>
      <c r="C131" s="30">
        <f t="shared" si="4"/>
        <v>0</v>
      </c>
      <c r="D131" s="23">
        <f t="shared" si="5"/>
        <v>462</v>
      </c>
      <c r="E131" s="34">
        <f t="shared" si="6"/>
        <v>733.95539999999994</v>
      </c>
      <c r="F131" s="34"/>
      <c r="G131" s="31">
        <f t="shared" si="7"/>
        <v>0</v>
      </c>
    </row>
    <row r="132" spans="2:7" ht="31" x14ac:dyDescent="0.35">
      <c r="B132" s="20" t="s">
        <v>86</v>
      </c>
      <c r="C132" s="30">
        <f t="shared" si="4"/>
        <v>0</v>
      </c>
      <c r="D132" s="23">
        <f t="shared" si="5"/>
        <v>462</v>
      </c>
      <c r="E132" s="34">
        <f t="shared" si="6"/>
        <v>472.46639999999996</v>
      </c>
      <c r="F132" s="34"/>
      <c r="G132" s="31">
        <f t="shared" si="7"/>
        <v>0</v>
      </c>
    </row>
    <row r="133" spans="2:7" ht="31" x14ac:dyDescent="0.35">
      <c r="B133" s="20" t="s">
        <v>87</v>
      </c>
      <c r="C133" s="30">
        <f t="shared" si="4"/>
        <v>0</v>
      </c>
      <c r="D133" s="23">
        <f t="shared" si="5"/>
        <v>462</v>
      </c>
      <c r="E133" s="34">
        <f t="shared" si="6"/>
        <v>573.1644</v>
      </c>
      <c r="F133" s="34"/>
      <c r="G133" s="31">
        <f t="shared" si="7"/>
        <v>0</v>
      </c>
    </row>
    <row r="134" spans="2:7" ht="31" x14ac:dyDescent="0.35">
      <c r="B134" s="20" t="s">
        <v>88</v>
      </c>
      <c r="C134" s="30">
        <f t="shared" si="4"/>
        <v>0</v>
      </c>
      <c r="D134" s="23">
        <f t="shared" si="5"/>
        <v>462</v>
      </c>
      <c r="E134" s="34">
        <f t="shared" si="6"/>
        <v>701.72220000000004</v>
      </c>
      <c r="F134" s="34"/>
      <c r="G134" s="31">
        <f t="shared" si="7"/>
        <v>0</v>
      </c>
    </row>
    <row r="135" spans="2:7" ht="31" x14ac:dyDescent="0.35">
      <c r="B135" s="20" t="s">
        <v>89</v>
      </c>
      <c r="C135" s="30">
        <f t="shared" si="4"/>
        <v>0</v>
      </c>
      <c r="D135" s="23">
        <f t="shared" si="5"/>
        <v>462</v>
      </c>
      <c r="E135" s="34">
        <f t="shared" si="6"/>
        <v>1113.2201999999997</v>
      </c>
      <c r="F135" s="34"/>
      <c r="G135" s="31">
        <f t="shared" si="7"/>
        <v>0</v>
      </c>
    </row>
    <row r="136" spans="2:7" x14ac:dyDescent="0.35">
      <c r="B136" s="20" t="s">
        <v>90</v>
      </c>
      <c r="C136" s="30">
        <f t="shared" si="4"/>
        <v>0</v>
      </c>
      <c r="D136" s="23">
        <f t="shared" si="5"/>
        <v>462</v>
      </c>
      <c r="E136" s="34">
        <f t="shared" si="6"/>
        <v>854.07240000000002</v>
      </c>
      <c r="F136" s="34"/>
      <c r="G136" s="31">
        <f t="shared" si="7"/>
        <v>0</v>
      </c>
    </row>
    <row r="137" spans="2:7" x14ac:dyDescent="0.35">
      <c r="B137" s="20" t="s">
        <v>91</v>
      </c>
      <c r="C137" s="30">
        <f t="shared" si="4"/>
        <v>0</v>
      </c>
      <c r="D137" s="23">
        <f t="shared" si="5"/>
        <v>462</v>
      </c>
      <c r="E137" s="34">
        <f t="shared" si="6"/>
        <v>998.65620000000001</v>
      </c>
      <c r="F137" s="34"/>
      <c r="G137" s="31">
        <f t="shared" si="7"/>
        <v>0</v>
      </c>
    </row>
    <row r="138" spans="2:7" x14ac:dyDescent="0.35">
      <c r="B138" s="32" t="s">
        <v>105</v>
      </c>
      <c r="C138" s="32"/>
      <c r="D138" s="32"/>
      <c r="E138" s="32"/>
      <c r="F138" s="9" t="s">
        <v>7</v>
      </c>
      <c r="G138" s="9">
        <f>SUM(G113:G137)</f>
        <v>0</v>
      </c>
    </row>
  </sheetData>
  <mergeCells count="144">
    <mergeCell ref="F18:G18"/>
    <mergeCell ref="F19:G19"/>
    <mergeCell ref="F20:G20"/>
    <mergeCell ref="B95:E95"/>
    <mergeCell ref="B96:E96"/>
    <mergeCell ref="B97:E97"/>
    <mergeCell ref="F71:G71"/>
    <mergeCell ref="F27:G27"/>
    <mergeCell ref="F28:G28"/>
    <mergeCell ref="F29:G29"/>
    <mergeCell ref="F30:G30"/>
    <mergeCell ref="F31:G31"/>
    <mergeCell ref="B69:G69"/>
    <mergeCell ref="B70:G70"/>
    <mergeCell ref="B74:E74"/>
    <mergeCell ref="B92:D92"/>
    <mergeCell ref="B89:D89"/>
    <mergeCell ref="F89:G89"/>
    <mergeCell ref="B86:E86"/>
    <mergeCell ref="B87:E87"/>
    <mergeCell ref="B88:G88"/>
    <mergeCell ref="F83:G83"/>
    <mergeCell ref="B84:D84"/>
    <mergeCell ref="B85:D85"/>
    <mergeCell ref="B93:D93"/>
    <mergeCell ref="F93:G93"/>
    <mergeCell ref="B94:D94"/>
    <mergeCell ref="B90:D90"/>
    <mergeCell ref="B91:D91"/>
    <mergeCell ref="F21:G21"/>
    <mergeCell ref="F22:G22"/>
    <mergeCell ref="F23:G23"/>
    <mergeCell ref="F24:G24"/>
    <mergeCell ref="F25:G25"/>
    <mergeCell ref="F26:G26"/>
    <mergeCell ref="B79:E79"/>
    <mergeCell ref="B80:E80"/>
    <mergeCell ref="B81:E81"/>
    <mergeCell ref="B82:G82"/>
    <mergeCell ref="B78:C78"/>
    <mergeCell ref="B76:C76"/>
    <mergeCell ref="B77:C77"/>
    <mergeCell ref="B75:G75"/>
    <mergeCell ref="F76:G76"/>
    <mergeCell ref="B71:C71"/>
    <mergeCell ref="B72:C72"/>
    <mergeCell ref="B73:C73"/>
    <mergeCell ref="B65:D65"/>
    <mergeCell ref="B66:D66"/>
    <mergeCell ref="B67:D67"/>
    <mergeCell ref="B68:D68"/>
    <mergeCell ref="B60:D60"/>
    <mergeCell ref="B61:D61"/>
    <mergeCell ref="B62:G62"/>
    <mergeCell ref="B63:D63"/>
    <mergeCell ref="F63:G63"/>
    <mergeCell ref="B64:D64"/>
    <mergeCell ref="B55:D55"/>
    <mergeCell ref="B56:D56"/>
    <mergeCell ref="B57:D57"/>
    <mergeCell ref="B58:G58"/>
    <mergeCell ref="B59:D59"/>
    <mergeCell ref="F59:G59"/>
    <mergeCell ref="B49:D49"/>
    <mergeCell ref="B50:D50"/>
    <mergeCell ref="B51:D51"/>
    <mergeCell ref="B52:D52"/>
    <mergeCell ref="B53:D53"/>
    <mergeCell ref="B54:D54"/>
    <mergeCell ref="B44:D44"/>
    <mergeCell ref="B45:D45"/>
    <mergeCell ref="B46:D46"/>
    <mergeCell ref="B47:G47"/>
    <mergeCell ref="B48:D48"/>
    <mergeCell ref="F48:G48"/>
    <mergeCell ref="B38:D38"/>
    <mergeCell ref="B39:D39"/>
    <mergeCell ref="B40:D40"/>
    <mergeCell ref="B41:D41"/>
    <mergeCell ref="B42:D42"/>
    <mergeCell ref="B43:D43"/>
    <mergeCell ref="B32:C32"/>
    <mergeCell ref="B33:E33"/>
    <mergeCell ref="B34:G34"/>
    <mergeCell ref="B35:G35"/>
    <mergeCell ref="B36:G36"/>
    <mergeCell ref="B37:D37"/>
    <mergeCell ref="F37:G37"/>
    <mergeCell ref="B2:G2"/>
    <mergeCell ref="B4:G4"/>
    <mergeCell ref="B5:G5"/>
    <mergeCell ref="F6:G6"/>
    <mergeCell ref="F7:G7"/>
    <mergeCell ref="F8:G8"/>
    <mergeCell ref="F9:G9"/>
    <mergeCell ref="F10:G10"/>
    <mergeCell ref="B3:D3"/>
    <mergeCell ref="E3:G3"/>
    <mergeCell ref="F11:G11"/>
    <mergeCell ref="F12:G12"/>
    <mergeCell ref="F13:G13"/>
    <mergeCell ref="F14:G14"/>
    <mergeCell ref="F15:G15"/>
    <mergeCell ref="F16:G16"/>
    <mergeCell ref="F17:G17"/>
    <mergeCell ref="E114:F114"/>
    <mergeCell ref="E115:F115"/>
    <mergeCell ref="E116:F116"/>
    <mergeCell ref="E117:F117"/>
    <mergeCell ref="E118:F118"/>
    <mergeCell ref="E119:F119"/>
    <mergeCell ref="B99:G99"/>
    <mergeCell ref="B106:G106"/>
    <mergeCell ref="B107:G107"/>
    <mergeCell ref="B105:G105"/>
    <mergeCell ref="B104:G104"/>
    <mergeCell ref="B103:G103"/>
    <mergeCell ref="B102:G102"/>
    <mergeCell ref="B100:G100"/>
    <mergeCell ref="B101:G101"/>
    <mergeCell ref="B138:E138"/>
    <mergeCell ref="B108:G108"/>
    <mergeCell ref="B109:G109"/>
    <mergeCell ref="E129:F129"/>
    <mergeCell ref="E130:F130"/>
    <mergeCell ref="E131:F131"/>
    <mergeCell ref="E132:F132"/>
    <mergeCell ref="E133:F133"/>
    <mergeCell ref="E134:F134"/>
    <mergeCell ref="E135:F135"/>
    <mergeCell ref="E136:F136"/>
    <mergeCell ref="E137:F137"/>
    <mergeCell ref="E120:F120"/>
    <mergeCell ref="E121:F121"/>
    <mergeCell ref="E122:F122"/>
    <mergeCell ref="E123:F123"/>
    <mergeCell ref="E124:F124"/>
    <mergeCell ref="E125:F125"/>
    <mergeCell ref="E126:F126"/>
    <mergeCell ref="E127:F127"/>
    <mergeCell ref="E128:F128"/>
    <mergeCell ref="B111:G111"/>
    <mergeCell ref="E112:F112"/>
    <mergeCell ref="E113:F113"/>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Ausier Vinicius de Oliveira Santos</dc:creator>
  <cp:lastModifiedBy>Marlene Borges Migliardi (CSC)</cp:lastModifiedBy>
  <dcterms:created xsi:type="dcterms:W3CDTF">2024-05-08T10:55:38Z</dcterms:created>
  <dcterms:modified xsi:type="dcterms:W3CDTF">2024-07-19T17:07:27Z</dcterms:modified>
</cp:coreProperties>
</file>